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ERGIO MACIEL\2025\segundo trimestre\LDF\"/>
    </mc:Choice>
  </mc:AlternateContent>
  <bookViews>
    <workbookView xWindow="-105" yWindow="-105" windowWidth="23250" windowHeight="12450"/>
  </bookViews>
  <sheets>
    <sheet name="F5" sheetId="1" r:id="rId1"/>
  </sheets>
  <definedNames>
    <definedName name="_xlnm.Print_Area" localSheetId="0">'F5'!$A$2:$I$80</definedName>
    <definedName name="_xlnm.Print_Titles" localSheetId="0">'F5'!$2:$8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E52" i="1"/>
  <c r="D54" i="1" l="1"/>
  <c r="D52" i="1"/>
  <c r="E58" i="1" l="1"/>
  <c r="G13" i="1" l="1"/>
  <c r="G16" i="1"/>
  <c r="H10" i="1"/>
  <c r="H59" i="1" l="1"/>
  <c r="H57" i="1"/>
  <c r="H56" i="1"/>
  <c r="H55" i="1"/>
  <c r="H53" i="1"/>
  <c r="H52" i="1"/>
  <c r="H51" i="1"/>
  <c r="H50" i="1"/>
  <c r="H34" i="1"/>
  <c r="H33" i="1"/>
  <c r="H32" i="1"/>
  <c r="H31" i="1"/>
  <c r="H20" i="1"/>
  <c r="H21" i="1"/>
  <c r="H22" i="1"/>
  <c r="H23" i="1"/>
  <c r="H24" i="1"/>
  <c r="H25" i="1"/>
  <c r="H26" i="1"/>
  <c r="H27" i="1"/>
  <c r="H28" i="1"/>
  <c r="H29" i="1"/>
  <c r="H19" i="1"/>
  <c r="H11" i="1"/>
  <c r="H12" i="1"/>
  <c r="H13" i="1"/>
  <c r="H14" i="1"/>
  <c r="H15" i="1"/>
  <c r="H16" i="1"/>
  <c r="G60" i="1" l="1"/>
  <c r="H60" i="1" s="1"/>
  <c r="H54" i="1"/>
  <c r="G35" i="1"/>
  <c r="H35" i="1" s="1"/>
  <c r="G17" i="1" l="1"/>
  <c r="I65" i="1" l="1"/>
  <c r="I64" i="1"/>
  <c r="H62" i="1"/>
  <c r="I62" i="1" s="1"/>
  <c r="H61" i="1"/>
  <c r="I61" i="1" s="1"/>
  <c r="F62" i="1"/>
  <c r="F61" i="1"/>
  <c r="H78" i="1"/>
  <c r="I78" i="1" s="1"/>
  <c r="H77" i="1"/>
  <c r="H72" i="1"/>
  <c r="H71" i="1"/>
  <c r="I71" i="1" s="1"/>
  <c r="F78" i="1"/>
  <c r="F77" i="1"/>
  <c r="G79" i="1"/>
  <c r="F79" i="1"/>
  <c r="E71" i="1" l="1"/>
  <c r="I72" i="1"/>
  <c r="F72" i="1"/>
  <c r="F71" i="1" s="1"/>
  <c r="F60" i="1"/>
  <c r="F59" i="1" l="1"/>
  <c r="I59" i="1"/>
  <c r="I13" i="1"/>
  <c r="F19" i="1"/>
  <c r="D30" i="1" l="1"/>
  <c r="D58" i="1"/>
  <c r="D49" i="1"/>
  <c r="D17" i="1"/>
  <c r="D43" i="1" l="1"/>
  <c r="D69" i="1"/>
  <c r="F10" i="1"/>
  <c r="H79" i="1" l="1"/>
  <c r="I79" i="1" s="1"/>
  <c r="E79" i="1"/>
  <c r="I77" i="1"/>
  <c r="I60" i="1"/>
  <c r="G58" i="1"/>
  <c r="H58" i="1"/>
  <c r="I57" i="1"/>
  <c r="F57" i="1"/>
  <c r="I56" i="1"/>
  <c r="F56" i="1"/>
  <c r="I55" i="1"/>
  <c r="F55" i="1"/>
  <c r="I54" i="1"/>
  <c r="F54" i="1"/>
  <c r="I53" i="1"/>
  <c r="F53" i="1"/>
  <c r="I52" i="1"/>
  <c r="G49" i="1"/>
  <c r="F52" i="1"/>
  <c r="I51" i="1"/>
  <c r="F51" i="1"/>
  <c r="I50" i="1"/>
  <c r="F50" i="1"/>
  <c r="H49" i="1"/>
  <c r="E49" i="1"/>
  <c r="D74" i="1"/>
  <c r="I35" i="1"/>
  <c r="G30" i="1"/>
  <c r="F35" i="1"/>
  <c r="I34" i="1"/>
  <c r="F34" i="1"/>
  <c r="I33" i="1"/>
  <c r="F33" i="1"/>
  <c r="I32" i="1"/>
  <c r="F32" i="1"/>
  <c r="I31" i="1"/>
  <c r="H30" i="1"/>
  <c r="E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H17" i="1"/>
  <c r="E17" i="1"/>
  <c r="I16" i="1"/>
  <c r="F16" i="1"/>
  <c r="I15" i="1"/>
  <c r="F15" i="1"/>
  <c r="I14" i="1"/>
  <c r="F14" i="1"/>
  <c r="F13" i="1"/>
  <c r="I12" i="1"/>
  <c r="F12" i="1"/>
  <c r="I11" i="1"/>
  <c r="I10" i="1"/>
  <c r="E69" i="1" l="1"/>
  <c r="E43" i="1"/>
  <c r="E74" i="1" s="1"/>
  <c r="H69" i="1"/>
  <c r="I69" i="1" s="1"/>
  <c r="I58" i="1"/>
  <c r="I49" i="1"/>
  <c r="I30" i="1"/>
  <c r="F58" i="1"/>
  <c r="F49" i="1"/>
  <c r="F30" i="1"/>
  <c r="I17" i="1"/>
  <c r="F17" i="1"/>
  <c r="G43" i="1"/>
  <c r="G69" i="1"/>
  <c r="H43" i="1"/>
  <c r="G74" i="1" l="1"/>
  <c r="F69" i="1"/>
  <c r="F43" i="1"/>
  <c r="I43" i="1"/>
  <c r="I46" i="1" s="1"/>
  <c r="H74" i="1"/>
  <c r="I74" i="1" l="1"/>
  <c r="F74" i="1"/>
</calcChain>
</file>

<file path=xl/sharedStrings.xml><?xml version="1.0" encoding="utf-8"?>
<sst xmlns="http://schemas.openxmlformats.org/spreadsheetml/2006/main" count="78" uniqueCount="78">
  <si>
    <t>ESTADO DE MICHOACAN DE OCAMPO</t>
  </si>
  <si>
    <t>Estado Analítico de Ingresos Detallado - LDF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</si>
  <si>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</si>
  <si>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</si>
  <si>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</si>
  <si>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</si>
  <si>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</si>
  <si>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</si>
  <si>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</si>
  <si>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</si>
  <si>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</si>
  <si>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</si>
  <si>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 xml:space="preserve"> 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</si>
  <si>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</si>
  <si>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</si>
  <si>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</si>
  <si>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</si>
  <si>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</si>
  <si>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</si>
  <si>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</si>
  <si>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</si>
  <si>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</si>
  <si>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</si>
  <si>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</si>
  <si>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</si>
  <si>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</si>
  <si>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</si>
  <si>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</si>
  <si>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</si>
  <si>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</si>
  <si>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</si>
  <si>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</si>
  <si>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</si>
  <si>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</si>
  <si>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</si>
  <si>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</si>
  <si>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</si>
  <si>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</si>
  <si>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</si>
  <si>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 xml:space="preserve">J. Transferencias 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</si>
  <si>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</si>
  <si>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</si>
  <si>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</si>
  <si>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</si>
  <si>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</si>
  <si>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</si>
  <si>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</si>
  <si>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</si>
  <si>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</si>
  <si>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</si>
  <si>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</si>
  <si>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</si>
  <si>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</si>
  <si>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</si>
  <si>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</si>
  <si>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</si>
  <si>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</si>
  <si>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</si>
  <si>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</si>
  <si>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</si>
  <si>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</si>
  <si>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</si>
  <si>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</si>
  <si>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</si>
  <si>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</si>
  <si>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</si>
  <si>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</si>
  <si>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</si>
  <si>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</si>
  <si>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</si>
  <si>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</si>
  <si>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</si>
  <si>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</si>
  <si>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</si>
  <si>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</si>
  <si>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</si>
  <si>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Junio de 2025</t>
  </si>
  <si>
    <t>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</si>
</sst>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rgb="FF00B05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164" fontId="0" fillId="0" borderId="0" xfId="0" applyNumberFormat="1"/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64" fontId="0" fillId="0" borderId="0" xfId="1" applyFont="1" applyFill="1" applyBorder="1"/>
    <xf numFmtId="43" fontId="0" fillId="0" borderId="0" xfId="2" applyFont="1"/>
    <xf numFmtId="43" fontId="0" fillId="0" borderId="0" xfId="0" applyNumberFormat="1"/>
    <xf numFmtId="43" fontId="7" fillId="0" borderId="5" xfId="1" applyNumberFormat="1" applyFont="1" applyBorder="1" applyAlignment="1">
      <alignment horizontal="center" vertical="center"/>
    </xf>
    <xf numFmtId="43" fontId="7" fillId="0" borderId="5" xfId="1" applyNumberFormat="1" applyFont="1" applyFill="1" applyBorder="1" applyAlignment="1">
      <alignment horizontal="center" vertical="center"/>
    </xf>
    <xf numFmtId="43" fontId="6" fillId="0" borderId="15" xfId="1" applyNumberFormat="1" applyFont="1" applyBorder="1" applyAlignment="1">
      <alignment vertical="center"/>
    </xf>
    <xf numFmtId="43" fontId="8" fillId="0" borderId="5" xfId="1" applyNumberFormat="1" applyFont="1" applyFill="1" applyBorder="1" applyAlignment="1">
      <alignment horizontal="right" vertical="center"/>
    </xf>
    <xf numFmtId="43" fontId="8" fillId="0" borderId="13" xfId="1" applyNumberFormat="1" applyFont="1" applyFill="1" applyBorder="1" applyAlignment="1">
      <alignment horizontal="right" vertical="center"/>
    </xf>
    <xf numFmtId="43" fontId="13" fillId="0" borderId="15" xfId="1" applyNumberFormat="1" applyFont="1" applyFill="1" applyBorder="1" applyAlignment="1">
      <alignment horizontal="right" vertical="center"/>
    </xf>
    <xf numFmtId="43" fontId="13" fillId="0" borderId="13" xfId="1" applyNumberFormat="1" applyFont="1" applyFill="1" applyBorder="1" applyAlignment="1">
      <alignment horizontal="right" vertical="center"/>
    </xf>
    <xf numFmtId="43" fontId="13" fillId="0" borderId="5" xfId="1" applyNumberFormat="1" applyFont="1" applyFill="1" applyBorder="1" applyAlignment="1">
      <alignment horizontal="right" vertical="center"/>
    </xf>
    <xf numFmtId="43" fontId="8" fillId="0" borderId="5" xfId="1" applyNumberFormat="1" applyFont="1" applyBorder="1" applyAlignment="1">
      <alignment horizontal="right" vertical="center"/>
    </xf>
    <xf numFmtId="43" fontId="13" fillId="0" borderId="17" xfId="1" applyNumberFormat="1" applyFont="1" applyBorder="1" applyAlignment="1">
      <alignment horizontal="right" vertical="center"/>
    </xf>
    <xf numFmtId="43" fontId="13" fillId="0" borderId="17" xfId="1" applyNumberFormat="1" applyFont="1" applyFill="1" applyBorder="1" applyAlignment="1">
      <alignment horizontal="right" vertical="center"/>
    </xf>
    <xf numFmtId="43" fontId="8" fillId="0" borderId="15" xfId="1" applyNumberFormat="1" applyFont="1" applyBorder="1" applyAlignment="1">
      <alignment horizontal="right" vertical="center"/>
    </xf>
    <xf numFmtId="43" fontId="0" fillId="4" borderId="18" xfId="1" applyNumberFormat="1" applyFont="1" applyFill="1" applyBorder="1" applyAlignment="1">
      <alignment horizontal="right" vertical="center"/>
    </xf>
    <xf numFmtId="43" fontId="14" fillId="4" borderId="18" xfId="1" applyNumberFormat="1" applyFont="1" applyFill="1" applyBorder="1" applyAlignment="1">
      <alignment horizontal="right" vertical="center"/>
    </xf>
    <xf numFmtId="43" fontId="13" fillId="0" borderId="5" xfId="1" applyNumberFormat="1" applyFont="1" applyBorder="1" applyAlignment="1">
      <alignment horizontal="right" vertical="center"/>
    </xf>
    <xf numFmtId="43" fontId="7" fillId="0" borderId="8" xfId="1" applyNumberFormat="1" applyFont="1" applyBorder="1" applyAlignment="1">
      <alignment horizontal="justify" vertical="center"/>
    </xf>
    <xf numFmtId="43" fontId="9" fillId="0" borderId="0" xfId="0" applyNumberFormat="1" applyFont="1"/>
    <xf numFmtId="43" fontId="9" fillId="0" borderId="0" xfId="1" applyNumberFormat="1" applyFont="1"/>
    <xf numFmtId="43" fontId="9" fillId="0" borderId="0" xfId="2" applyFont="1"/>
    <xf numFmtId="43" fontId="1" fillId="0" borderId="0" xfId="1" applyNumberFormat="1" applyFont="1" applyFill="1" applyBorder="1"/>
    <xf numFmtId="43" fontId="0" fillId="0" borderId="0" xfId="2" applyFont="1" applyFill="1" applyBorder="1"/>
    <xf numFmtId="43" fontId="7" fillId="0" borderId="0" xfId="1" applyNumberFormat="1" applyFont="1" applyFill="1" applyBorder="1" applyAlignment="1">
      <alignment horizontal="right" vertical="center"/>
    </xf>
    <xf numFmtId="43" fontId="0" fillId="0" borderId="0" xfId="1" applyNumberFormat="1" applyFont="1" applyFill="1" applyBorder="1"/>
    <xf numFmtId="43" fontId="10" fillId="0" borderId="0" xfId="0" applyNumberFormat="1" applyFont="1"/>
    <xf numFmtId="43" fontId="6" fillId="0" borderId="0" xfId="0" applyNumberFormat="1" applyFont="1" applyAlignment="1">
      <alignment horizontal="left" vertical="center" wrapText="1"/>
    </xf>
    <xf numFmtId="43" fontId="7" fillId="0" borderId="0" xfId="0" applyNumberFormat="1" applyFont="1" applyAlignment="1">
      <alignment horizontal="left" vertical="center"/>
    </xf>
    <xf numFmtId="43" fontId="11" fillId="0" borderId="0" xfId="0" applyNumberFormat="1" applyFont="1" applyAlignment="1">
      <alignment horizontal="left" vertical="center" wrapText="1"/>
    </xf>
    <xf numFmtId="43" fontId="12" fillId="0" borderId="0" xfId="1" applyNumberFormat="1" applyFont="1" applyFill="1" applyBorder="1" applyAlignment="1">
      <alignment vertical="center"/>
    </xf>
    <xf numFmtId="43" fontId="0" fillId="0" borderId="0" xfId="0" applyNumberFormat="1" applyAlignment="1">
      <alignment wrapText="1"/>
    </xf>
    <xf numFmtId="43" fontId="6" fillId="0" borderId="0" xfId="1" applyNumberFormat="1" applyFont="1" applyFill="1" applyBorder="1" applyAlignment="1">
      <alignment vertical="center"/>
    </xf>
    <xf numFmtId="43" fontId="2" fillId="0" borderId="0" xfId="0" applyNumberFormat="1" applyFont="1"/>
    <xf numFmtId="165" fontId="0" fillId="0" borderId="0" xfId="2" applyNumberFormat="1" applyFont="1"/>
    <xf numFmtId="166" fontId="8" fillId="0" borderId="5" xfId="1" applyNumberFormat="1" applyFont="1" applyFill="1" applyBorder="1" applyAlignment="1">
      <alignment horizontal="right" vertical="center"/>
    </xf>
    <xf numFmtId="166" fontId="8" fillId="0" borderId="13" xfId="1" applyNumberFormat="1" applyFont="1" applyFill="1" applyBorder="1" applyAlignment="1">
      <alignment horizontal="right" vertical="center"/>
    </xf>
    <xf numFmtId="2" fontId="8" fillId="0" borderId="5" xfId="1" applyNumberFormat="1" applyFont="1" applyFill="1" applyBorder="1" applyAlignment="1">
      <alignment horizontal="right" vertical="center"/>
    </xf>
    <xf numFmtId="2" fontId="8" fillId="0" borderId="13" xfId="1" applyNumberFormat="1" applyFont="1" applyFill="1" applyBorder="1" applyAlignment="1">
      <alignment horizontal="right" vertical="center"/>
    </xf>
    <xf numFmtId="2" fontId="8" fillId="0" borderId="5" xfId="1" applyNumberFormat="1" applyFont="1" applyBorder="1" applyAlignment="1">
      <alignment horizontal="right" vertical="center"/>
    </xf>
    <xf numFmtId="166" fontId="8" fillId="0" borderId="5" xfId="1" applyNumberFormat="1" applyFont="1" applyBorder="1" applyAlignment="1">
      <alignment horizontal="right" vertical="center"/>
    </xf>
    <xf numFmtId="166" fontId="13" fillId="0" borderId="5" xfId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3" fontId="6" fillId="2" borderId="9" xfId="0" applyNumberFormat="1" applyFont="1" applyFill="1" applyBorder="1" applyAlignment="1">
      <alignment horizontal="center" vertical="center"/>
    </xf>
    <xf numFmtId="43" fontId="6" fillId="2" borderId="10" xfId="0" applyNumberFormat="1" applyFont="1" applyFill="1" applyBorder="1" applyAlignment="1">
      <alignment horizontal="center" vertical="center"/>
    </xf>
    <xf numFmtId="43" fontId="6" fillId="2" borderId="11" xfId="0" applyNumberFormat="1" applyFont="1" applyFill="1" applyBorder="1" applyAlignment="1">
      <alignment horizontal="center" vertical="center"/>
    </xf>
    <xf numFmtId="43" fontId="6" fillId="2" borderId="12" xfId="0" applyNumberFormat="1" applyFont="1" applyFill="1" applyBorder="1" applyAlignment="1">
      <alignment horizontal="center" vertical="center"/>
    </xf>
    <xf numFmtId="43" fontId="6" fillId="2" borderId="13" xfId="0" applyNumberFormat="1" applyFont="1" applyFill="1" applyBorder="1" applyAlignment="1">
      <alignment horizontal="center" vertical="center"/>
    </xf>
    <xf numFmtId="43" fontId="6" fillId="2" borderId="1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3" fontId="6" fillId="3" borderId="12" xfId="0" applyNumberFormat="1" applyFont="1" applyFill="1" applyBorder="1" applyAlignment="1">
      <alignment horizontal="center" vertical="center"/>
    </xf>
    <xf numFmtId="43" fontId="6" fillId="3" borderId="14" xfId="0" applyNumberFormat="1" applyFont="1" applyFill="1" applyBorder="1" applyAlignment="1">
      <alignment horizontal="center" vertical="center"/>
    </xf>
    <xf numFmtId="43" fontId="6" fillId="3" borderId="12" xfId="0" applyNumberFormat="1" applyFont="1" applyFill="1" applyBorder="1" applyAlignment="1">
      <alignment horizontal="center" vertical="center" wrapText="1"/>
    </xf>
    <xf numFmtId="43" fontId="6" fillId="3" borderId="1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</cellXfs>
  <cellStyles count="3">
    <cellStyle name="Millares" xfId="2" builtinId="3"/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FF99CC"/>
      <color rgb="FFFFCC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7"/>
  <sheetViews>
    <sheetView tabSelected="1" topLeftCell="A58" zoomScale="120" zoomScaleNormal="120" workbookViewId="0">
      <selection activeCell="D17" sqref="D17"/>
    </sheetView>
  </sheetViews>
  <sheetFormatPr baseColWidth="10" defaultRowHeight="15" x14ac:dyDescent="0.25"/>
  <cols>
    <col min="1" max="1" width="2.28515625" customWidth="1"/>
    <col min="2" max="2" width="2.7109375" customWidth="1"/>
    <col min="3" max="3" width="47.140625" customWidth="1"/>
    <col min="4" max="4" width="17.42578125" style="13" customWidth="1"/>
    <col min="5" max="5" width="15.42578125" style="13" customWidth="1"/>
    <col min="6" max="6" width="18.140625" style="13" customWidth="1"/>
    <col min="7" max="7" width="19.5703125" style="13" customWidth="1"/>
    <col min="8" max="8" width="17.140625" style="13" customWidth="1"/>
    <col min="9" max="9" width="20.85546875" style="13" customWidth="1"/>
    <col min="11" max="11" width="13.7109375" bestFit="1" customWidth="1"/>
  </cols>
  <sheetData>
    <row r="1" spans="1:11" ht="15.75" thickBot="1" x14ac:dyDescent="0.3">
      <c r="A1" s="1"/>
      <c r="B1" s="2"/>
    </row>
    <row r="2" spans="1:11" x14ac:dyDescent="0.25">
      <c r="A2" s="55" t="s">
        <v>0</v>
      </c>
      <c r="B2" s="56"/>
      <c r="C2" s="56"/>
      <c r="D2" s="56"/>
      <c r="E2" s="56"/>
      <c r="F2" s="56"/>
      <c r="G2" s="56"/>
      <c r="H2" s="56"/>
      <c r="I2" s="57"/>
    </row>
    <row r="3" spans="1:11" ht="14.25" customHeight="1" x14ac:dyDescent="0.25">
      <c r="A3" s="58" t="s">
        <v>1</v>
      </c>
      <c r="B3" s="59"/>
      <c r="C3" s="59"/>
      <c r="D3" s="59"/>
      <c r="E3" s="59"/>
      <c r="F3" s="59"/>
      <c r="G3" s="59"/>
      <c r="H3" s="59"/>
      <c r="I3" s="60"/>
    </row>
    <row r="4" spans="1:11" x14ac:dyDescent="0.25">
      <c r="A4" s="58" t="s">
        <v>76</v>
      </c>
      <c r="B4" s="59"/>
      <c r="C4" s="59"/>
      <c r="D4" s="59"/>
      <c r="E4" s="59"/>
      <c r="F4" s="59"/>
      <c r="G4" s="59"/>
      <c r="H4" s="59"/>
      <c r="I4" s="60"/>
    </row>
    <row r="5" spans="1:11" ht="12.75" customHeight="1" thickBot="1" x14ac:dyDescent="0.3">
      <c r="A5" s="61" t="s">
        <v>77</v>
      </c>
      <c r="B5" s="62"/>
      <c r="C5" s="62"/>
      <c r="D5" s="62"/>
      <c r="E5" s="62"/>
      <c r="F5" s="62"/>
      <c r="G5" s="62"/>
      <c r="H5" s="62"/>
      <c r="I5" s="63"/>
    </row>
    <row r="6" spans="1:11" ht="15.75" thickBot="1" x14ac:dyDescent="0.3">
      <c r="A6" s="64"/>
      <c r="B6" s="65"/>
      <c r="C6" s="66"/>
      <c r="D6" s="67" t="s">
        <v>2</v>
      </c>
      <c r="E6" s="68"/>
      <c r="F6" s="68"/>
      <c r="G6" s="68"/>
      <c r="H6" s="69"/>
      <c r="I6" s="70" t="s">
        <v>3</v>
      </c>
    </row>
    <row r="7" spans="1:11" ht="15" customHeight="1" x14ac:dyDescent="0.25">
      <c r="A7" s="73" t="s">
        <v>4</v>
      </c>
      <c r="B7" s="74"/>
      <c r="C7" s="75"/>
      <c r="D7" s="76" t="s">
        <v>5</v>
      </c>
      <c r="E7" s="78" t="s">
        <v>6</v>
      </c>
      <c r="F7" s="70" t="s">
        <v>7</v>
      </c>
      <c r="G7" s="70" t="s">
        <v>8</v>
      </c>
      <c r="H7" s="70" t="s">
        <v>9</v>
      </c>
      <c r="I7" s="71"/>
    </row>
    <row r="8" spans="1:11" ht="15.75" thickBot="1" x14ac:dyDescent="0.3">
      <c r="A8" s="61" t="s">
        <v>10</v>
      </c>
      <c r="B8" s="62"/>
      <c r="C8" s="63"/>
      <c r="D8" s="77"/>
      <c r="E8" s="79"/>
      <c r="F8" s="72"/>
      <c r="G8" s="72"/>
      <c r="H8" s="72"/>
      <c r="I8" s="72"/>
    </row>
    <row r="9" spans="1:11" x14ac:dyDescent="0.25">
      <c r="A9" s="80" t="s">
        <v>11</v>
      </c>
      <c r="B9" s="81"/>
      <c r="C9" s="82"/>
      <c r="D9" s="14"/>
      <c r="E9" s="15"/>
      <c r="F9" s="15"/>
      <c r="G9" s="15"/>
      <c r="H9" s="16" t="s">
        <v>12</v>
      </c>
      <c r="I9" s="14"/>
    </row>
    <row r="10" spans="1:11" x14ac:dyDescent="0.25">
      <c r="A10" s="4"/>
      <c r="B10" s="53" t="s">
        <v>13</v>
      </c>
      <c r="C10" s="54"/>
      <c r="D10" s="17">
        <v>4196927572</v>
      </c>
      <c r="E10" s="46">
        <v>0</v>
      </c>
      <c r="F10" s="17">
        <f>SUM(D10:E10)</f>
        <v>4196927572</v>
      </c>
      <c r="G10" s="17">
        <v>2148164736.2199998</v>
      </c>
      <c r="H10" s="17">
        <f>+G10</f>
        <v>2148164736.2199998</v>
      </c>
      <c r="I10" s="18">
        <f>+H10-D10</f>
        <v>-2048762835.7800002</v>
      </c>
    </row>
    <row r="11" spans="1:11" x14ac:dyDescent="0.25">
      <c r="A11" s="4"/>
      <c r="B11" s="53" t="s">
        <v>14</v>
      </c>
      <c r="C11" s="54"/>
      <c r="D11" s="46">
        <v>0</v>
      </c>
      <c r="E11" s="46">
        <v>0</v>
      </c>
      <c r="F11" s="46">
        <v>0</v>
      </c>
      <c r="G11" s="46">
        <v>0</v>
      </c>
      <c r="H11" s="46">
        <f t="shared" ref="H11:H16" si="0">+G11</f>
        <v>0</v>
      </c>
      <c r="I11" s="47">
        <f t="shared" ref="I11:I17" si="1">+H11-D11</f>
        <v>0</v>
      </c>
    </row>
    <row r="12" spans="1:11" x14ac:dyDescent="0.25">
      <c r="A12" s="4"/>
      <c r="B12" s="53" t="s">
        <v>15</v>
      </c>
      <c r="C12" s="54"/>
      <c r="D12" s="46">
        <v>0</v>
      </c>
      <c r="E12" s="17">
        <v>231718.92</v>
      </c>
      <c r="F12" s="17">
        <f t="shared" ref="F12:F15" si="2">SUM(D12:E12)</f>
        <v>231718.92</v>
      </c>
      <c r="G12" s="17">
        <v>731718.92</v>
      </c>
      <c r="H12" s="17">
        <f t="shared" si="0"/>
        <v>731718.92</v>
      </c>
      <c r="I12" s="18">
        <f>+H12-D12</f>
        <v>731718.92</v>
      </c>
    </row>
    <row r="13" spans="1:11" x14ac:dyDescent="0.25">
      <c r="A13" s="4"/>
      <c r="B13" s="5" t="s">
        <v>16</v>
      </c>
      <c r="C13" s="6"/>
      <c r="D13" s="17">
        <v>3291376453</v>
      </c>
      <c r="E13" s="46">
        <v>0</v>
      </c>
      <c r="F13" s="17">
        <f t="shared" si="2"/>
        <v>3291376453</v>
      </c>
      <c r="G13" s="17">
        <f>2042754761.65</f>
        <v>2042754761.6500001</v>
      </c>
      <c r="H13" s="17">
        <f t="shared" si="0"/>
        <v>2042754761.6500001</v>
      </c>
      <c r="I13" s="18">
        <f>+H13-D13</f>
        <v>-1248621691.3499999</v>
      </c>
    </row>
    <row r="14" spans="1:11" x14ac:dyDescent="0.25">
      <c r="A14" s="4"/>
      <c r="B14" s="53" t="s">
        <v>17</v>
      </c>
      <c r="C14" s="54"/>
      <c r="D14" s="17">
        <v>261477681</v>
      </c>
      <c r="E14" s="17">
        <v>465746.08</v>
      </c>
      <c r="F14" s="17">
        <f t="shared" si="2"/>
        <v>261943427.08000001</v>
      </c>
      <c r="G14" s="17">
        <v>151685467.81999999</v>
      </c>
      <c r="H14" s="17">
        <f t="shared" si="0"/>
        <v>151685467.81999999</v>
      </c>
      <c r="I14" s="18">
        <f>+H14-D14</f>
        <v>-109792213.18000001</v>
      </c>
    </row>
    <row r="15" spans="1:11" x14ac:dyDescent="0.25">
      <c r="A15" s="4"/>
      <c r="B15" s="53" t="s">
        <v>18</v>
      </c>
      <c r="C15" s="54"/>
      <c r="D15" s="17">
        <v>711497340</v>
      </c>
      <c r="E15" s="17">
        <v>400000</v>
      </c>
      <c r="F15" s="17">
        <f t="shared" si="2"/>
        <v>711897340</v>
      </c>
      <c r="G15" s="17">
        <v>30838187.079999998</v>
      </c>
      <c r="H15" s="17">
        <f t="shared" si="0"/>
        <v>30838187.079999998</v>
      </c>
      <c r="I15" s="18">
        <f>+H15-D15</f>
        <v>-680659152.91999996</v>
      </c>
      <c r="K15" s="12"/>
    </row>
    <row r="16" spans="1:11" x14ac:dyDescent="0.25">
      <c r="A16" s="4"/>
      <c r="B16" s="53" t="s">
        <v>19</v>
      </c>
      <c r="C16" s="54"/>
      <c r="D16" s="17">
        <v>34670114</v>
      </c>
      <c r="E16" s="17">
        <v>3789121.02</v>
      </c>
      <c r="F16" s="17">
        <f>SUM(D16:E16)</f>
        <v>38459235.020000003</v>
      </c>
      <c r="G16" s="17">
        <f>10695446.2+2478701.54</f>
        <v>13174147.739999998</v>
      </c>
      <c r="H16" s="17">
        <f t="shared" si="0"/>
        <v>13174147.739999998</v>
      </c>
      <c r="I16" s="18">
        <f>+H16-D16</f>
        <v>-21495966.260000002</v>
      </c>
      <c r="K16" s="12"/>
    </row>
    <row r="17" spans="1:11" x14ac:dyDescent="0.25">
      <c r="A17" s="84"/>
      <c r="B17" s="81" t="s">
        <v>20</v>
      </c>
      <c r="C17" s="83"/>
      <c r="D17" s="19">
        <f>+D19+D20+D21+D22+D24+D23+D25+D26+D27+D28+D29</f>
        <v>41928453874</v>
      </c>
      <c r="E17" s="19">
        <f>SUM(E19:E29)</f>
        <v>-2044092</v>
      </c>
      <c r="F17" s="19">
        <f>SUM(F19:F29)</f>
        <v>41926409782</v>
      </c>
      <c r="G17" s="19">
        <f>SUM(G19:G29)</f>
        <v>22871891912.490002</v>
      </c>
      <c r="H17" s="19">
        <f>SUM(H19:H29)</f>
        <v>22871891912.490002</v>
      </c>
      <c r="I17" s="20">
        <f t="shared" si="1"/>
        <v>-19056561961.509998</v>
      </c>
      <c r="K17" s="13"/>
    </row>
    <row r="18" spans="1:11" x14ac:dyDescent="0.25">
      <c r="A18" s="84"/>
      <c r="B18" s="53" t="s">
        <v>21</v>
      </c>
      <c r="C18" s="54"/>
      <c r="D18" s="19"/>
      <c r="E18" s="19"/>
      <c r="F18" s="19"/>
      <c r="G18" s="19"/>
      <c r="H18" s="19"/>
      <c r="I18" s="18"/>
    </row>
    <row r="19" spans="1:11" x14ac:dyDescent="0.25">
      <c r="A19" s="4"/>
      <c r="B19" s="5"/>
      <c r="C19" s="6" t="s">
        <v>22</v>
      </c>
      <c r="D19" s="17">
        <v>33411887160</v>
      </c>
      <c r="E19" s="46">
        <v>0</v>
      </c>
      <c r="F19" s="17">
        <f>SUM(D19:E19)</f>
        <v>33411887160</v>
      </c>
      <c r="G19" s="17">
        <v>17802790950.490002</v>
      </c>
      <c r="H19" s="17">
        <f>+G19</f>
        <v>17802790950.490002</v>
      </c>
      <c r="I19" s="18">
        <f>+H19-D19</f>
        <v>-15609096209.509998</v>
      </c>
    </row>
    <row r="20" spans="1:11" x14ac:dyDescent="0.25">
      <c r="A20" s="4"/>
      <c r="B20" s="5"/>
      <c r="C20" s="6" t="s">
        <v>23</v>
      </c>
      <c r="D20" s="17">
        <v>1821859165</v>
      </c>
      <c r="E20" s="17">
        <v>-2044092</v>
      </c>
      <c r="F20" s="17">
        <f t="shared" ref="F20:F25" si="3">SUM(D20:E20)</f>
        <v>1819815073</v>
      </c>
      <c r="G20" s="17">
        <v>990851503</v>
      </c>
      <c r="H20" s="17">
        <f t="shared" ref="H20:H35" si="4">+G20</f>
        <v>990851503</v>
      </c>
      <c r="I20" s="18">
        <f>+H20-D20</f>
        <v>-831007662</v>
      </c>
    </row>
    <row r="21" spans="1:11" x14ac:dyDescent="0.25">
      <c r="A21" s="4"/>
      <c r="B21" s="5"/>
      <c r="C21" s="6" t="s">
        <v>24</v>
      </c>
      <c r="D21" s="17">
        <v>1435858041</v>
      </c>
      <c r="E21" s="46">
        <v>0</v>
      </c>
      <c r="F21" s="17">
        <f t="shared" si="3"/>
        <v>1435858041</v>
      </c>
      <c r="G21" s="17">
        <v>756606012</v>
      </c>
      <c r="H21" s="17">
        <f t="shared" si="4"/>
        <v>756606012</v>
      </c>
      <c r="I21" s="18">
        <f t="shared" ref="I21:I43" si="5">+H21-D21</f>
        <v>-679252029</v>
      </c>
    </row>
    <row r="22" spans="1:11" x14ac:dyDescent="0.25">
      <c r="A22" s="4"/>
      <c r="B22" s="5"/>
      <c r="C22" s="6" t="s">
        <v>25</v>
      </c>
      <c r="D22" s="46">
        <v>0</v>
      </c>
      <c r="E22" s="46">
        <v>0</v>
      </c>
      <c r="F22" s="46">
        <f t="shared" si="3"/>
        <v>0</v>
      </c>
      <c r="G22" s="46">
        <v>0</v>
      </c>
      <c r="H22" s="46">
        <f t="shared" si="4"/>
        <v>0</v>
      </c>
      <c r="I22" s="47">
        <f>+H22-D22</f>
        <v>0</v>
      </c>
    </row>
    <row r="23" spans="1:11" x14ac:dyDescent="0.25">
      <c r="A23" s="4"/>
      <c r="B23" s="5"/>
      <c r="C23" s="6" t="s">
        <v>26</v>
      </c>
      <c r="D23" s="46">
        <v>0</v>
      </c>
      <c r="E23" s="46">
        <v>0</v>
      </c>
      <c r="F23" s="46">
        <f t="shared" si="3"/>
        <v>0</v>
      </c>
      <c r="G23" s="46">
        <v>0</v>
      </c>
      <c r="H23" s="46">
        <f t="shared" si="4"/>
        <v>0</v>
      </c>
      <c r="I23" s="47">
        <f t="shared" si="5"/>
        <v>0</v>
      </c>
    </row>
    <row r="24" spans="1:11" x14ac:dyDescent="0.25">
      <c r="A24" s="4"/>
      <c r="B24" s="5"/>
      <c r="C24" s="6" t="s">
        <v>27</v>
      </c>
      <c r="D24" s="46">
        <v>668417670</v>
      </c>
      <c r="E24" s="46">
        <v>0</v>
      </c>
      <c r="F24" s="46">
        <f t="shared" si="3"/>
        <v>668417670</v>
      </c>
      <c r="G24" s="46">
        <v>305635110</v>
      </c>
      <c r="H24" s="46">
        <f t="shared" si="4"/>
        <v>305635110</v>
      </c>
      <c r="I24" s="47">
        <f t="shared" si="5"/>
        <v>-362782560</v>
      </c>
    </row>
    <row r="25" spans="1:11" x14ac:dyDescent="0.25">
      <c r="A25" s="4"/>
      <c r="B25" s="5"/>
      <c r="C25" s="6" t="s">
        <v>28</v>
      </c>
      <c r="D25" s="46">
        <v>0</v>
      </c>
      <c r="E25" s="46">
        <v>0</v>
      </c>
      <c r="F25" s="46">
        <f t="shared" si="3"/>
        <v>0</v>
      </c>
      <c r="G25" s="46">
        <v>0</v>
      </c>
      <c r="H25" s="46">
        <f t="shared" si="4"/>
        <v>0</v>
      </c>
      <c r="I25" s="47">
        <f t="shared" si="5"/>
        <v>0</v>
      </c>
    </row>
    <row r="26" spans="1:11" x14ac:dyDescent="0.25">
      <c r="A26" s="4"/>
      <c r="B26" s="5"/>
      <c r="C26" s="6" t="s">
        <v>29</v>
      </c>
      <c r="D26" s="46">
        <v>0</v>
      </c>
      <c r="E26" s="46">
        <v>0</v>
      </c>
      <c r="F26" s="46">
        <f>SUM(D26:E26)</f>
        <v>0</v>
      </c>
      <c r="G26" s="46">
        <v>0</v>
      </c>
      <c r="H26" s="46">
        <f t="shared" si="4"/>
        <v>0</v>
      </c>
      <c r="I26" s="47">
        <f t="shared" si="5"/>
        <v>0</v>
      </c>
    </row>
    <row r="27" spans="1:11" x14ac:dyDescent="0.25">
      <c r="A27" s="4"/>
      <c r="B27" s="5"/>
      <c r="C27" s="6" t="s">
        <v>30</v>
      </c>
      <c r="D27" s="46">
        <v>1134881934</v>
      </c>
      <c r="E27" s="46">
        <v>0</v>
      </c>
      <c r="F27" s="46">
        <f>SUM(D27:E27)</f>
        <v>1134881934</v>
      </c>
      <c r="G27" s="46">
        <v>455352668</v>
      </c>
      <c r="H27" s="46">
        <f t="shared" si="4"/>
        <v>455352668</v>
      </c>
      <c r="I27" s="47">
        <f t="shared" si="5"/>
        <v>-679529266</v>
      </c>
    </row>
    <row r="28" spans="1:11" x14ac:dyDescent="0.25">
      <c r="A28" s="4"/>
      <c r="B28" s="5"/>
      <c r="C28" s="6" t="s">
        <v>31</v>
      </c>
      <c r="D28" s="46">
        <v>3455549904</v>
      </c>
      <c r="E28" s="46">
        <v>0</v>
      </c>
      <c r="F28" s="46">
        <f>SUM(D28:E28)</f>
        <v>3455549904</v>
      </c>
      <c r="G28" s="46">
        <v>2560655669</v>
      </c>
      <c r="H28" s="46">
        <f t="shared" si="4"/>
        <v>2560655669</v>
      </c>
      <c r="I28" s="47">
        <f t="shared" si="5"/>
        <v>-894894235</v>
      </c>
    </row>
    <row r="29" spans="1:11" ht="22.5" customHeight="1" x14ac:dyDescent="0.25">
      <c r="A29" s="4"/>
      <c r="B29" s="5"/>
      <c r="C29" s="7" t="s">
        <v>32</v>
      </c>
      <c r="D29" s="46">
        <v>0</v>
      </c>
      <c r="E29" s="46">
        <v>0</v>
      </c>
      <c r="F29" s="46">
        <f>SUM(D29:E29)</f>
        <v>0</v>
      </c>
      <c r="G29" s="46">
        <v>0</v>
      </c>
      <c r="H29" s="46">
        <f t="shared" si="4"/>
        <v>0</v>
      </c>
      <c r="I29" s="47">
        <f t="shared" si="5"/>
        <v>0</v>
      </c>
    </row>
    <row r="30" spans="1:11" ht="18.75" customHeight="1" x14ac:dyDescent="0.25">
      <c r="A30" s="4"/>
      <c r="B30" s="85" t="s">
        <v>33</v>
      </c>
      <c r="C30" s="86"/>
      <c r="D30" s="21">
        <f>SUM(D31:D35)</f>
        <v>1107659359</v>
      </c>
      <c r="E30" s="21">
        <f>SUM(E31:E35)</f>
        <v>311524193.36000001</v>
      </c>
      <c r="F30" s="21">
        <f>SUM(F31:F35)</f>
        <v>1419183552.3600001</v>
      </c>
      <c r="G30" s="21">
        <f>SUM(G31:G35)</f>
        <v>571447457.20000005</v>
      </c>
      <c r="H30" s="21">
        <f>SUM(H31:H35)</f>
        <v>571447457.20000005</v>
      </c>
      <c r="I30" s="20">
        <f>+H30-D30</f>
        <v>-536211901.79999995</v>
      </c>
    </row>
    <row r="31" spans="1:11" x14ac:dyDescent="0.25">
      <c r="A31" s="4"/>
      <c r="B31" s="5"/>
      <c r="C31" s="6" t="s">
        <v>34</v>
      </c>
      <c r="D31" s="46">
        <v>0</v>
      </c>
      <c r="E31" s="46">
        <v>0</v>
      </c>
      <c r="F31" s="46">
        <v>0</v>
      </c>
      <c r="G31" s="46">
        <v>0</v>
      </c>
      <c r="H31" s="46">
        <f t="shared" si="4"/>
        <v>0</v>
      </c>
      <c r="I31" s="18">
        <f t="shared" si="5"/>
        <v>0</v>
      </c>
    </row>
    <row r="32" spans="1:11" x14ac:dyDescent="0.25">
      <c r="A32" s="4"/>
      <c r="B32" s="5"/>
      <c r="C32" s="6" t="s">
        <v>35</v>
      </c>
      <c r="D32" s="46">
        <v>99373061</v>
      </c>
      <c r="E32" s="46">
        <v>0</v>
      </c>
      <c r="F32" s="46">
        <f>SUM(D32:E32)</f>
        <v>99373061</v>
      </c>
      <c r="G32" s="46">
        <v>49686528</v>
      </c>
      <c r="H32" s="46">
        <f t="shared" si="4"/>
        <v>49686528</v>
      </c>
      <c r="I32" s="18">
        <f t="shared" si="5"/>
        <v>-49686533</v>
      </c>
    </row>
    <row r="33" spans="1:10" x14ac:dyDescent="0.25">
      <c r="A33" s="4"/>
      <c r="B33" s="5"/>
      <c r="C33" s="6" t="s">
        <v>36</v>
      </c>
      <c r="D33" s="46">
        <v>490175651</v>
      </c>
      <c r="E33" s="46">
        <v>0</v>
      </c>
      <c r="F33" s="46">
        <f>SUM(D33:E33)</f>
        <v>490175651</v>
      </c>
      <c r="G33" s="46">
        <v>196860810.28</v>
      </c>
      <c r="H33" s="46">
        <f t="shared" si="4"/>
        <v>196860810.28</v>
      </c>
      <c r="I33" s="18">
        <f t="shared" si="5"/>
        <v>-293314840.72000003</v>
      </c>
    </row>
    <row r="34" spans="1:10" x14ac:dyDescent="0.25">
      <c r="A34" s="4"/>
      <c r="B34" s="5"/>
      <c r="C34" s="6" t="s">
        <v>37</v>
      </c>
      <c r="D34" s="46">
        <v>22370846</v>
      </c>
      <c r="E34" s="46">
        <v>302353954</v>
      </c>
      <c r="F34" s="46">
        <f>SUM(D34:E34)</f>
        <v>324724800</v>
      </c>
      <c r="G34" s="46">
        <v>9367060</v>
      </c>
      <c r="H34" s="46">
        <f t="shared" si="4"/>
        <v>9367060</v>
      </c>
      <c r="I34" s="18">
        <f t="shared" si="5"/>
        <v>-13003786</v>
      </c>
    </row>
    <row r="35" spans="1:10" x14ac:dyDescent="0.25">
      <c r="A35" s="4"/>
      <c r="B35" s="5"/>
      <c r="C35" s="6" t="s">
        <v>38</v>
      </c>
      <c r="D35" s="46">
        <v>495739801</v>
      </c>
      <c r="E35" s="46">
        <v>9170239.3599999994</v>
      </c>
      <c r="F35" s="46">
        <f>SUM(D35:E35)</f>
        <v>504910040.36000001</v>
      </c>
      <c r="G35" s="46">
        <f>621753.19+9027332.23+87034449.26+57145892+62319.08+32047.3+9677652+9824312.86+167719+39274825+60544556+1662693+169913+40208060+79535</f>
        <v>315533058.92000002</v>
      </c>
      <c r="H35" s="46">
        <f t="shared" si="4"/>
        <v>315533058.92000002</v>
      </c>
      <c r="I35" s="18">
        <f t="shared" si="5"/>
        <v>-180206742.07999998</v>
      </c>
      <c r="J35" s="13"/>
    </row>
    <row r="36" spans="1:10" x14ac:dyDescent="0.25">
      <c r="A36" s="4"/>
      <c r="B36" s="81" t="s">
        <v>39</v>
      </c>
      <c r="C36" s="83"/>
      <c r="D36" s="17"/>
      <c r="E36" s="17"/>
      <c r="F36" s="17"/>
      <c r="G36" s="17"/>
      <c r="H36" s="17"/>
      <c r="I36" s="18"/>
    </row>
    <row r="37" spans="1:10" x14ac:dyDescent="0.25">
      <c r="A37" s="4"/>
      <c r="B37" s="81" t="s">
        <v>40</v>
      </c>
      <c r="C37" s="83"/>
      <c r="D37" s="21"/>
      <c r="E37" s="21"/>
      <c r="F37" s="21"/>
      <c r="G37" s="21"/>
      <c r="H37" s="21"/>
      <c r="I37" s="18"/>
    </row>
    <row r="38" spans="1:10" x14ac:dyDescent="0.25">
      <c r="A38" s="4"/>
      <c r="B38" s="5"/>
      <c r="C38" s="6" t="s">
        <v>41</v>
      </c>
      <c r="D38" s="17"/>
      <c r="E38" s="17"/>
      <c r="F38" s="17"/>
      <c r="G38" s="17"/>
      <c r="H38" s="17"/>
      <c r="I38" s="18"/>
    </row>
    <row r="39" spans="1:10" x14ac:dyDescent="0.25">
      <c r="A39" s="4"/>
      <c r="B39" s="81" t="s">
        <v>42</v>
      </c>
      <c r="C39" s="83"/>
      <c r="D39" s="21"/>
      <c r="E39" s="21"/>
      <c r="F39" s="21"/>
      <c r="G39" s="21"/>
      <c r="H39" s="21"/>
      <c r="I39" s="18"/>
    </row>
    <row r="40" spans="1:10" x14ac:dyDescent="0.25">
      <c r="A40" s="4"/>
      <c r="B40" s="5"/>
      <c r="C40" s="6" t="s">
        <v>43</v>
      </c>
      <c r="D40" s="17"/>
      <c r="E40" s="17"/>
      <c r="F40" s="17"/>
      <c r="G40" s="17"/>
      <c r="H40" s="17"/>
      <c r="I40" s="18"/>
    </row>
    <row r="41" spans="1:10" x14ac:dyDescent="0.25">
      <c r="A41" s="4"/>
      <c r="B41" s="5"/>
      <c r="C41" s="6" t="s">
        <v>44</v>
      </c>
      <c r="D41" s="17"/>
      <c r="E41" s="17"/>
      <c r="F41" s="17"/>
      <c r="G41" s="17"/>
      <c r="H41" s="17"/>
      <c r="I41" s="18"/>
    </row>
    <row r="42" spans="1:10" ht="6" customHeight="1" x14ac:dyDescent="0.25">
      <c r="A42" s="4"/>
      <c r="B42" s="5"/>
      <c r="C42" s="6"/>
      <c r="D42" s="22"/>
      <c r="E42" s="17"/>
      <c r="F42" s="17"/>
      <c r="G42" s="17"/>
      <c r="H42" s="17"/>
      <c r="I42" s="18"/>
    </row>
    <row r="43" spans="1:10" x14ac:dyDescent="0.25">
      <c r="A43" s="80" t="s">
        <v>45</v>
      </c>
      <c r="B43" s="81"/>
      <c r="C43" s="83"/>
      <c r="D43" s="19">
        <f>+D10+D11+D12+D13+D14+D15+D16+D17+D30+D36+D37+D39</f>
        <v>51532062393</v>
      </c>
      <c r="E43" s="19">
        <f>+E10+E11+E12+E13+E14+E15+E16+E17+E30+E36+E37+E39</f>
        <v>314366687.38</v>
      </c>
      <c r="F43" s="19">
        <f>+F10+F11+F12+F13+F14+F15+F16+F17+F30+F36+F37+F39</f>
        <v>51846429080.380005</v>
      </c>
      <c r="G43" s="19">
        <f>+G10+G11+G12+G13+G14+G15+G16+G17+G30+G36+G37+G39</f>
        <v>27830688389.120003</v>
      </c>
      <c r="H43" s="19">
        <f>+H10+H11+H12+H13+H14+H15+H16+H17+H30+H36+H37+H39</f>
        <v>27830688389.120003</v>
      </c>
      <c r="I43" s="20">
        <f t="shared" si="5"/>
        <v>-23701374003.879997</v>
      </c>
    </row>
    <row r="44" spans="1:10" x14ac:dyDescent="0.25">
      <c r="A44" s="80" t="s">
        <v>46</v>
      </c>
      <c r="B44" s="81"/>
      <c r="C44" s="83"/>
      <c r="D44" s="23"/>
      <c r="E44" s="23"/>
      <c r="F44" s="23"/>
      <c r="G44" s="24"/>
      <c r="H44" s="24"/>
      <c r="I44" s="25"/>
    </row>
    <row r="45" spans="1:10" ht="6" customHeight="1" x14ac:dyDescent="0.25">
      <c r="A45" s="84"/>
      <c r="B45" s="53"/>
      <c r="C45" s="54"/>
      <c r="D45" s="23"/>
      <c r="E45" s="23"/>
      <c r="F45" s="23"/>
      <c r="G45" s="24"/>
      <c r="H45" s="24"/>
      <c r="I45" s="25"/>
    </row>
    <row r="46" spans="1:10" x14ac:dyDescent="0.25">
      <c r="A46" s="80" t="s">
        <v>47</v>
      </c>
      <c r="B46" s="81"/>
      <c r="C46" s="83"/>
      <c r="D46" s="26"/>
      <c r="E46" s="27"/>
      <c r="F46" s="27"/>
      <c r="G46" s="27"/>
      <c r="H46" s="27"/>
      <c r="I46" s="21">
        <f>I43</f>
        <v>-23701374003.879997</v>
      </c>
    </row>
    <row r="47" spans="1:10" ht="5.25" customHeight="1" x14ac:dyDescent="0.25">
      <c r="A47" s="4"/>
      <c r="B47" s="5"/>
      <c r="C47" s="6"/>
      <c r="D47" s="22"/>
      <c r="E47" s="22"/>
      <c r="F47" s="22"/>
      <c r="G47" s="17"/>
      <c r="H47" s="17"/>
      <c r="I47" s="22"/>
    </row>
    <row r="48" spans="1:10" x14ac:dyDescent="0.25">
      <c r="A48" s="80" t="s">
        <v>48</v>
      </c>
      <c r="B48" s="81"/>
      <c r="C48" s="83"/>
      <c r="D48" s="22"/>
      <c r="E48" s="22"/>
      <c r="F48" s="22"/>
      <c r="G48" s="17"/>
      <c r="H48" s="17"/>
      <c r="I48" s="22"/>
    </row>
    <row r="49" spans="1:9" x14ac:dyDescent="0.25">
      <c r="A49" s="4"/>
      <c r="B49" s="53" t="s">
        <v>49</v>
      </c>
      <c r="C49" s="54"/>
      <c r="D49" s="28">
        <f>SUM(D50:D57)</f>
        <v>42620449041</v>
      </c>
      <c r="E49" s="28">
        <f>SUM(E50:E57)</f>
        <v>-497180283</v>
      </c>
      <c r="F49" s="28">
        <f>SUM(F50:F57)</f>
        <v>42123268758</v>
      </c>
      <c r="G49" s="21">
        <f>SUM(G50:G57)</f>
        <v>19373549098.879997</v>
      </c>
      <c r="H49" s="21">
        <f>SUM(H50:H57)</f>
        <v>19373549098.879997</v>
      </c>
      <c r="I49" s="20">
        <f t="shared" ref="I49:I57" si="6">+H49-D49</f>
        <v>-23246899942.120003</v>
      </c>
    </row>
    <row r="50" spans="1:9" x14ac:dyDescent="0.25">
      <c r="A50" s="4"/>
      <c r="B50" s="5"/>
      <c r="C50" s="6" t="s">
        <v>50</v>
      </c>
      <c r="D50" s="17">
        <v>25406891994</v>
      </c>
      <c r="E50" s="17">
        <v>-932518</v>
      </c>
      <c r="F50" s="17">
        <f t="shared" ref="F50:F57" si="7">SUM(D50:E50)</f>
        <v>25405959476</v>
      </c>
      <c r="G50" s="17">
        <v>10639568877.879999</v>
      </c>
      <c r="H50" s="17">
        <f t="shared" ref="H50:H57" si="8">+G50</f>
        <v>10639568877.879999</v>
      </c>
      <c r="I50" s="18">
        <f t="shared" si="6"/>
        <v>-14767323116.120001</v>
      </c>
    </row>
    <row r="51" spans="1:9" x14ac:dyDescent="0.25">
      <c r="A51" s="4"/>
      <c r="B51" s="5"/>
      <c r="C51" s="6" t="s">
        <v>51</v>
      </c>
      <c r="D51" s="17">
        <v>2882960450</v>
      </c>
      <c r="E51" s="48">
        <v>0</v>
      </c>
      <c r="F51" s="17">
        <f t="shared" si="7"/>
        <v>2882960450</v>
      </c>
      <c r="G51" s="17">
        <v>1352105735</v>
      </c>
      <c r="H51" s="17">
        <f t="shared" si="8"/>
        <v>1352105735</v>
      </c>
      <c r="I51" s="18">
        <f t="shared" si="6"/>
        <v>-1530854715</v>
      </c>
    </row>
    <row r="52" spans="1:9" x14ac:dyDescent="0.25">
      <c r="A52" s="4"/>
      <c r="B52" s="5"/>
      <c r="C52" s="6" t="s">
        <v>52</v>
      </c>
      <c r="D52" s="17">
        <f>793109163+4122355795-224495573</f>
        <v>4690969385</v>
      </c>
      <c r="E52" s="17">
        <f>-412648227-56918277</f>
        <v>-469566504</v>
      </c>
      <c r="F52" s="17">
        <f t="shared" si="7"/>
        <v>4221402881</v>
      </c>
      <c r="G52" s="18">
        <v>2553711349</v>
      </c>
      <c r="H52" s="17">
        <f t="shared" si="8"/>
        <v>2553711349</v>
      </c>
      <c r="I52" s="18">
        <f t="shared" si="6"/>
        <v>-2137258036</v>
      </c>
    </row>
    <row r="53" spans="1:9" ht="39" customHeight="1" x14ac:dyDescent="0.25">
      <c r="A53" s="4"/>
      <c r="B53" s="5"/>
      <c r="C53" s="7" t="s">
        <v>53</v>
      </c>
      <c r="D53" s="17">
        <v>4711035787</v>
      </c>
      <c r="E53" s="17">
        <v>-13180483</v>
      </c>
      <c r="F53" s="17">
        <f t="shared" si="7"/>
        <v>4697855304</v>
      </c>
      <c r="G53" s="18">
        <v>2348927652</v>
      </c>
      <c r="H53" s="17">
        <f t="shared" si="8"/>
        <v>2348927652</v>
      </c>
      <c r="I53" s="18">
        <f t="shared" si="6"/>
        <v>-2362108135</v>
      </c>
    </row>
    <row r="54" spans="1:9" x14ac:dyDescent="0.25">
      <c r="A54" s="4"/>
      <c r="B54" s="5"/>
      <c r="C54" s="6" t="s">
        <v>54</v>
      </c>
      <c r="D54" s="17">
        <f>1383813283+224495573</f>
        <v>1608308856</v>
      </c>
      <c r="E54" s="17">
        <f>-86294261+56918277</f>
        <v>-29375984</v>
      </c>
      <c r="F54" s="17">
        <f t="shared" si="7"/>
        <v>1578932872</v>
      </c>
      <c r="G54" s="17">
        <v>789466434</v>
      </c>
      <c r="H54" s="17">
        <f t="shared" si="8"/>
        <v>789466434</v>
      </c>
      <c r="I54" s="18">
        <f t="shared" si="6"/>
        <v>-818842422</v>
      </c>
    </row>
    <row r="55" spans="1:9" x14ac:dyDescent="0.25">
      <c r="A55" s="4"/>
      <c r="B55" s="5"/>
      <c r="C55" s="6" t="s">
        <v>55</v>
      </c>
      <c r="D55" s="17">
        <v>287399610</v>
      </c>
      <c r="E55" s="48">
        <v>0</v>
      </c>
      <c r="F55" s="17">
        <f t="shared" si="7"/>
        <v>287399610</v>
      </c>
      <c r="G55" s="17">
        <v>137485981</v>
      </c>
      <c r="H55" s="17">
        <f t="shared" si="8"/>
        <v>137485981</v>
      </c>
      <c r="I55" s="18">
        <f t="shared" si="6"/>
        <v>-149913629</v>
      </c>
    </row>
    <row r="56" spans="1:9" ht="31.5" customHeight="1" x14ac:dyDescent="0.25">
      <c r="A56" s="4"/>
      <c r="B56" s="5"/>
      <c r="C56" s="7" t="s">
        <v>56</v>
      </c>
      <c r="D56" s="17">
        <v>277360589</v>
      </c>
      <c r="E56" s="17">
        <v>1679313</v>
      </c>
      <c r="F56" s="17">
        <f t="shared" si="7"/>
        <v>279039902</v>
      </c>
      <c r="G56" s="17">
        <v>167423940</v>
      </c>
      <c r="H56" s="17">
        <f t="shared" si="8"/>
        <v>167423940</v>
      </c>
      <c r="I56" s="18">
        <f t="shared" si="6"/>
        <v>-109936649</v>
      </c>
    </row>
    <row r="57" spans="1:9" x14ac:dyDescent="0.25">
      <c r="A57" s="4"/>
      <c r="B57" s="5"/>
      <c r="C57" s="8" t="s">
        <v>57</v>
      </c>
      <c r="D57" s="17">
        <v>2755522370</v>
      </c>
      <c r="E57" s="17">
        <v>14195893</v>
      </c>
      <c r="F57" s="17">
        <f t="shared" si="7"/>
        <v>2769718263</v>
      </c>
      <c r="G57" s="17">
        <v>1384859130</v>
      </c>
      <c r="H57" s="17">
        <f t="shared" si="8"/>
        <v>1384859130</v>
      </c>
      <c r="I57" s="18">
        <f t="shared" si="6"/>
        <v>-1370663240</v>
      </c>
    </row>
    <row r="58" spans="1:9" x14ac:dyDescent="0.25">
      <c r="A58" s="4"/>
      <c r="B58" s="53" t="s">
        <v>58</v>
      </c>
      <c r="C58" s="54"/>
      <c r="D58" s="21">
        <f>+D59+D60</f>
        <v>4782962881</v>
      </c>
      <c r="E58" s="21">
        <f>+E59+E60</f>
        <v>3314831035.8400002</v>
      </c>
      <c r="F58" s="21">
        <f>+F59+F60</f>
        <v>8097793916.8400002</v>
      </c>
      <c r="G58" s="21">
        <f>+G59+G60</f>
        <v>5880589302.46</v>
      </c>
      <c r="H58" s="21">
        <f>+H59+H60</f>
        <v>5880589302.46</v>
      </c>
      <c r="I58" s="21">
        <f>+H58-D58</f>
        <v>1097626421.46</v>
      </c>
    </row>
    <row r="59" spans="1:9" x14ac:dyDescent="0.25">
      <c r="A59" s="4"/>
      <c r="B59" s="5"/>
      <c r="C59" s="6" t="s">
        <v>59</v>
      </c>
      <c r="D59" s="17">
        <v>340814354</v>
      </c>
      <c r="E59" s="17">
        <v>1505343694.3199999</v>
      </c>
      <c r="F59" s="18">
        <f>SUM(D59:E59)</f>
        <v>1846158048.3199999</v>
      </c>
      <c r="G59" s="17">
        <v>1590550282.3199999</v>
      </c>
      <c r="H59" s="17">
        <f t="shared" ref="H59:H60" si="9">+G59</f>
        <v>1590550282.3199999</v>
      </c>
      <c r="I59" s="18">
        <f>+H59-D59</f>
        <v>1249735928.3199999</v>
      </c>
    </row>
    <row r="60" spans="1:9" x14ac:dyDescent="0.25">
      <c r="A60" s="4"/>
      <c r="B60" s="5"/>
      <c r="C60" s="6" t="s">
        <v>60</v>
      </c>
      <c r="D60" s="17">
        <v>4442148527</v>
      </c>
      <c r="E60" s="17">
        <v>1809487341.52</v>
      </c>
      <c r="F60" s="18">
        <f>SUM(D60:E60)</f>
        <v>6251635868.5200005</v>
      </c>
      <c r="G60" s="17">
        <f>4059032067.62+131834594.62+53097164.9+37704670+2280746+6089777</f>
        <v>4290039020.1399999</v>
      </c>
      <c r="H60" s="17">
        <f t="shared" si="9"/>
        <v>4290039020.1399999</v>
      </c>
      <c r="I60" s="18">
        <f>+H60-D60</f>
        <v>-152109506.86000013</v>
      </c>
    </row>
    <row r="61" spans="1:9" x14ac:dyDescent="0.25">
      <c r="A61" s="4"/>
      <c r="B61" s="5"/>
      <c r="C61" s="6" t="s">
        <v>61</v>
      </c>
      <c r="D61" s="48">
        <v>0</v>
      </c>
      <c r="E61" s="49">
        <v>0</v>
      </c>
      <c r="F61" s="48">
        <f>SUM(D61:E61)</f>
        <v>0</v>
      </c>
      <c r="G61" s="48">
        <v>0</v>
      </c>
      <c r="H61" s="48">
        <f t="shared" ref="H61:H62" si="10">+G61</f>
        <v>0</v>
      </c>
      <c r="I61" s="48">
        <f t="shared" ref="I61:I62" si="11">+H61-D61</f>
        <v>0</v>
      </c>
    </row>
    <row r="62" spans="1:9" x14ac:dyDescent="0.25">
      <c r="A62" s="4"/>
      <c r="B62" s="5"/>
      <c r="C62" s="6" t="s">
        <v>62</v>
      </c>
      <c r="D62" s="48">
        <v>0</v>
      </c>
      <c r="E62" s="49">
        <v>0</v>
      </c>
      <c r="F62" s="48">
        <f>SUM(D62:E62)</f>
        <v>0</v>
      </c>
      <c r="G62" s="48">
        <v>0</v>
      </c>
      <c r="H62" s="48">
        <f t="shared" si="10"/>
        <v>0</v>
      </c>
      <c r="I62" s="48">
        <f t="shared" si="11"/>
        <v>0</v>
      </c>
    </row>
    <row r="63" spans="1:9" x14ac:dyDescent="0.25">
      <c r="A63" s="4"/>
      <c r="B63" s="53" t="s">
        <v>63</v>
      </c>
      <c r="C63" s="54"/>
      <c r="D63" s="50"/>
      <c r="E63" s="49"/>
      <c r="F63" s="48"/>
      <c r="G63" s="48"/>
      <c r="H63" s="48"/>
      <c r="I63" s="50"/>
    </row>
    <row r="64" spans="1:9" ht="28.5" customHeight="1" x14ac:dyDescent="0.25">
      <c r="A64" s="4"/>
      <c r="B64" s="5"/>
      <c r="C64" s="7" t="s">
        <v>64</v>
      </c>
      <c r="D64" s="50">
        <v>0</v>
      </c>
      <c r="E64" s="49">
        <v>0</v>
      </c>
      <c r="F64" s="48">
        <v>0</v>
      </c>
      <c r="G64" s="48">
        <v>0</v>
      </c>
      <c r="H64" s="48">
        <v>0</v>
      </c>
      <c r="I64" s="50">
        <f>+H64-D64</f>
        <v>0</v>
      </c>
    </row>
    <row r="65" spans="1:9" x14ac:dyDescent="0.25">
      <c r="A65" s="4"/>
      <c r="B65" s="5"/>
      <c r="C65" s="6" t="s">
        <v>65</v>
      </c>
      <c r="D65" s="50">
        <v>0</v>
      </c>
      <c r="E65" s="49">
        <v>0</v>
      </c>
      <c r="F65" s="48">
        <v>0</v>
      </c>
      <c r="G65" s="48">
        <v>0</v>
      </c>
      <c r="H65" s="48">
        <v>0</v>
      </c>
      <c r="I65" s="50">
        <f>+H65-D65</f>
        <v>0</v>
      </c>
    </row>
    <row r="66" spans="1:9" x14ac:dyDescent="0.25">
      <c r="A66" s="4"/>
      <c r="B66" s="53" t="s">
        <v>66</v>
      </c>
      <c r="C66" s="54"/>
      <c r="D66" s="22"/>
      <c r="E66" s="22"/>
      <c r="F66" s="17"/>
      <c r="G66" s="17"/>
      <c r="H66" s="17"/>
      <c r="I66" s="22"/>
    </row>
    <row r="67" spans="1:9" x14ac:dyDescent="0.25">
      <c r="A67" s="4"/>
      <c r="B67" s="53" t="s">
        <v>67</v>
      </c>
      <c r="C67" s="54"/>
      <c r="D67" s="22"/>
      <c r="E67" s="22"/>
      <c r="F67" s="17"/>
      <c r="G67" s="17"/>
      <c r="H67" s="17"/>
      <c r="I67" s="22"/>
    </row>
    <row r="68" spans="1:9" ht="6.75" customHeight="1" x14ac:dyDescent="0.25">
      <c r="A68" s="4"/>
      <c r="B68" s="53"/>
      <c r="C68" s="54"/>
      <c r="D68" s="22"/>
      <c r="E68" s="22"/>
      <c r="F68" s="17"/>
      <c r="G68" s="17"/>
      <c r="H68" s="17"/>
      <c r="I68" s="22"/>
    </row>
    <row r="69" spans="1:9" x14ac:dyDescent="0.25">
      <c r="A69" s="80" t="s">
        <v>68</v>
      </c>
      <c r="B69" s="81"/>
      <c r="C69" s="83"/>
      <c r="D69" s="19">
        <f>+D49+D58+D63+D66+D67</f>
        <v>47403411922</v>
      </c>
      <c r="E69" s="19">
        <f>+E49+E58+E63+E66+E67</f>
        <v>2817650752.8400002</v>
      </c>
      <c r="F69" s="21">
        <f>D69+E69</f>
        <v>50221062674.839996</v>
      </c>
      <c r="G69" s="21">
        <f>+G49+G58+G63+G66+G67</f>
        <v>25254138401.339996</v>
      </c>
      <c r="H69" s="21">
        <f>+H49+H58+H63+H66+H67</f>
        <v>25254138401.339996</v>
      </c>
      <c r="I69" s="20">
        <f>+H69-D69</f>
        <v>-22149273520.660004</v>
      </c>
    </row>
    <row r="70" spans="1:9" ht="4.5" customHeight="1" x14ac:dyDescent="0.25">
      <c r="A70" s="4"/>
      <c r="B70" s="53"/>
      <c r="C70" s="54"/>
      <c r="D70" s="22"/>
      <c r="E70" s="22"/>
      <c r="F70" s="22"/>
      <c r="G70" s="17"/>
      <c r="H70" s="17"/>
      <c r="I70" s="22"/>
    </row>
    <row r="71" spans="1:9" x14ac:dyDescent="0.25">
      <c r="A71" s="80" t="s">
        <v>69</v>
      </c>
      <c r="B71" s="81"/>
      <c r="C71" s="83"/>
      <c r="D71" s="46">
        <v>0</v>
      </c>
      <c r="E71" s="22">
        <f>E72</f>
        <v>1534311901.6300001</v>
      </c>
      <c r="F71" s="22">
        <f>F72</f>
        <v>1534311901.6300001</v>
      </c>
      <c r="G71" s="22">
        <v>1534311901.6300001</v>
      </c>
      <c r="H71" s="22">
        <f t="shared" ref="H71:H72" si="12">+G71</f>
        <v>1534311901.6300001</v>
      </c>
      <c r="I71" s="17">
        <f>+H71-D71</f>
        <v>1534311901.6300001</v>
      </c>
    </row>
    <row r="72" spans="1:9" x14ac:dyDescent="0.25">
      <c r="A72" s="4"/>
      <c r="B72" s="53" t="s">
        <v>70</v>
      </c>
      <c r="C72" s="54"/>
      <c r="D72" s="46">
        <v>0</v>
      </c>
      <c r="E72" s="22">
        <v>1534311901.6300001</v>
      </c>
      <c r="F72" s="17">
        <f>SUM(D72:E72)</f>
        <v>1534311901.6300001</v>
      </c>
      <c r="G72" s="17">
        <v>1534311901.6300001</v>
      </c>
      <c r="H72" s="17">
        <f t="shared" si="12"/>
        <v>1534311901.6300001</v>
      </c>
      <c r="I72" s="17">
        <f>+H72-D72</f>
        <v>1534311901.6300001</v>
      </c>
    </row>
    <row r="73" spans="1:9" ht="5.25" customHeight="1" x14ac:dyDescent="0.25">
      <c r="A73" s="4"/>
      <c r="B73" s="53"/>
      <c r="C73" s="54"/>
      <c r="D73" s="22"/>
      <c r="E73" s="22"/>
      <c r="F73" s="22"/>
      <c r="G73" s="17"/>
      <c r="H73" s="17"/>
      <c r="I73" s="22"/>
    </row>
    <row r="74" spans="1:9" x14ac:dyDescent="0.25">
      <c r="A74" s="80" t="s">
        <v>71</v>
      </c>
      <c r="B74" s="81"/>
      <c r="C74" s="83"/>
      <c r="D74" s="19">
        <f>+D43+D69+D72</f>
        <v>98935474315</v>
      </c>
      <c r="E74" s="19">
        <f>+E43+E69+E72</f>
        <v>4666329341.8500004</v>
      </c>
      <c r="F74" s="21">
        <f>+F43+F69+F72</f>
        <v>103601803656.85001</v>
      </c>
      <c r="G74" s="21">
        <f>+G43+G69+G72</f>
        <v>54619138692.089996</v>
      </c>
      <c r="H74" s="21">
        <f>+H43+H69+H72</f>
        <v>54619138692.089996</v>
      </c>
      <c r="I74" s="20">
        <f>+H74-D74</f>
        <v>-44316335622.910004</v>
      </c>
    </row>
    <row r="75" spans="1:9" ht="3.75" customHeight="1" x14ac:dyDescent="0.25">
      <c r="A75" s="4"/>
      <c r="B75" s="53"/>
      <c r="C75" s="54"/>
      <c r="D75" s="22"/>
      <c r="E75" s="22"/>
      <c r="F75" s="22"/>
      <c r="G75" s="17"/>
      <c r="H75" s="17"/>
      <c r="I75" s="22"/>
    </row>
    <row r="76" spans="1:9" ht="13.5" customHeight="1" x14ac:dyDescent="0.25">
      <c r="A76" s="4"/>
      <c r="B76" s="81" t="s">
        <v>72</v>
      </c>
      <c r="C76" s="83"/>
      <c r="D76" s="22"/>
      <c r="E76" s="22"/>
      <c r="F76" s="22"/>
      <c r="G76" s="17"/>
      <c r="H76" s="17"/>
      <c r="I76" s="22"/>
    </row>
    <row r="77" spans="1:9" ht="25.5" customHeight="1" x14ac:dyDescent="0.25">
      <c r="A77" s="4"/>
      <c r="B77" s="87" t="s">
        <v>73</v>
      </c>
      <c r="C77" s="88"/>
      <c r="D77" s="51">
        <v>0</v>
      </c>
      <c r="E77" s="51">
        <v>0</v>
      </c>
      <c r="F77" s="46">
        <f>SUM(D77:E77)</f>
        <v>0</v>
      </c>
      <c r="G77" s="46">
        <v>0</v>
      </c>
      <c r="H77" s="51">
        <f t="shared" ref="H77:H78" si="13">+G77</f>
        <v>0</v>
      </c>
      <c r="I77" s="51">
        <f>+H77-D77</f>
        <v>0</v>
      </c>
    </row>
    <row r="78" spans="1:9" ht="27" customHeight="1" x14ac:dyDescent="0.25">
      <c r="A78" s="4"/>
      <c r="B78" s="87" t="s">
        <v>74</v>
      </c>
      <c r="C78" s="88"/>
      <c r="D78" s="51">
        <v>0</v>
      </c>
      <c r="E78" s="22">
        <v>1534311901.6300001</v>
      </c>
      <c r="F78" s="17">
        <f>SUM(D78:E78)</f>
        <v>1534311901.6300001</v>
      </c>
      <c r="G78" s="22">
        <v>1534311901.6300001</v>
      </c>
      <c r="H78" s="22">
        <f t="shared" si="13"/>
        <v>1534311901.6300001</v>
      </c>
      <c r="I78" s="22">
        <f>+H78-D78</f>
        <v>1534311901.6300001</v>
      </c>
    </row>
    <row r="79" spans="1:9" x14ac:dyDescent="0.25">
      <c r="A79" s="4"/>
      <c r="B79" s="81" t="s">
        <v>75</v>
      </c>
      <c r="C79" s="83"/>
      <c r="D79" s="52">
        <v>0</v>
      </c>
      <c r="E79" s="28">
        <f>SUM(E77:E78)</f>
        <v>1534311901.6300001</v>
      </c>
      <c r="F79" s="28">
        <f>SUM(F77:F78)</f>
        <v>1534311901.6300001</v>
      </c>
      <c r="G79" s="28">
        <f>SUM(G77:G78)</f>
        <v>1534311901.6300001</v>
      </c>
      <c r="H79" s="28">
        <f>SUM(H77:H78)</f>
        <v>1534311901.6300001</v>
      </c>
      <c r="I79" s="28">
        <f>+H79-D79</f>
        <v>1534311901.6300001</v>
      </c>
    </row>
    <row r="80" spans="1:9" ht="6.75" customHeight="1" thickBot="1" x14ac:dyDescent="0.3">
      <c r="A80" s="9"/>
      <c r="B80" s="89"/>
      <c r="C80" s="90"/>
      <c r="D80" s="29"/>
      <c r="E80" s="29"/>
      <c r="F80" s="29"/>
      <c r="G80" s="29"/>
      <c r="H80" s="29"/>
      <c r="I80" s="29"/>
    </row>
    <row r="81" spans="3:9" x14ac:dyDescent="0.25">
      <c r="D81" s="30"/>
      <c r="E81" s="30"/>
      <c r="F81" s="30"/>
      <c r="G81" s="30"/>
      <c r="H81" s="30"/>
    </row>
    <row r="82" spans="3:9" x14ac:dyDescent="0.25">
      <c r="C82" s="3"/>
      <c r="D82" s="30"/>
      <c r="E82" s="30"/>
      <c r="F82" s="30"/>
      <c r="G82" s="30"/>
      <c r="H82" s="30"/>
      <c r="I82" s="30"/>
    </row>
    <row r="83" spans="3:9" x14ac:dyDescent="0.25">
      <c r="D83" s="30"/>
      <c r="E83" s="30"/>
      <c r="F83" s="30"/>
      <c r="G83" s="30"/>
      <c r="H83" s="30"/>
    </row>
    <row r="84" spans="3:9" x14ac:dyDescent="0.25">
      <c r="E84" s="31"/>
      <c r="G84" s="32"/>
      <c r="H84" s="31"/>
    </row>
    <row r="85" spans="3:9" x14ac:dyDescent="0.25">
      <c r="E85" s="33"/>
      <c r="G85" s="34"/>
    </row>
    <row r="87" spans="3:9" x14ac:dyDescent="0.25">
      <c r="D87" s="35"/>
      <c r="E87" s="36"/>
    </row>
    <row r="88" spans="3:9" x14ac:dyDescent="0.25">
      <c r="C88" s="11"/>
    </row>
    <row r="89" spans="3:9" x14ac:dyDescent="0.25">
      <c r="C89" s="11"/>
      <c r="E89" s="45"/>
      <c r="G89" s="30"/>
    </row>
    <row r="90" spans="3:9" x14ac:dyDescent="0.25">
      <c r="C90" s="11"/>
      <c r="G90" s="37"/>
    </row>
    <row r="91" spans="3:9" x14ac:dyDescent="0.25">
      <c r="C91" s="11"/>
      <c r="G91" s="37"/>
    </row>
    <row r="92" spans="3:9" x14ac:dyDescent="0.25">
      <c r="C92" s="11"/>
      <c r="G92" s="37"/>
    </row>
    <row r="93" spans="3:9" x14ac:dyDescent="0.25">
      <c r="C93" s="11"/>
      <c r="G93" s="37"/>
    </row>
    <row r="94" spans="3:9" x14ac:dyDescent="0.25">
      <c r="C94" s="11"/>
    </row>
    <row r="95" spans="3:9" x14ac:dyDescent="0.25">
      <c r="C95" s="11"/>
    </row>
    <row r="98" spans="1:9" s="10" customFormat="1" x14ac:dyDescent="0.25">
      <c r="A98"/>
      <c r="B98"/>
      <c r="C98"/>
      <c r="D98" s="13"/>
      <c r="E98" s="13"/>
      <c r="F98" s="13"/>
      <c r="G98" s="13"/>
      <c r="H98" s="13"/>
      <c r="I98" s="13"/>
    </row>
    <row r="99" spans="1:9" s="10" customFormat="1" x14ac:dyDescent="0.25">
      <c r="A99"/>
      <c r="B99"/>
      <c r="C99"/>
      <c r="D99" s="13"/>
      <c r="E99" s="13"/>
      <c r="F99" s="13"/>
      <c r="G99" s="13"/>
      <c r="H99" s="13"/>
      <c r="I99" s="13"/>
    </row>
    <row r="100" spans="1:9" s="10" customFormat="1" x14ac:dyDescent="0.25">
      <c r="A100"/>
      <c r="B100"/>
      <c r="C100"/>
      <c r="D100" s="13"/>
      <c r="E100" s="13"/>
      <c r="F100" s="13"/>
      <c r="G100" s="13"/>
      <c r="H100" s="13"/>
      <c r="I100" s="13"/>
    </row>
    <row r="103" spans="1:9" s="10" customFormat="1" ht="48" customHeight="1" x14ac:dyDescent="0.25">
      <c r="A103"/>
      <c r="B103"/>
      <c r="C103"/>
      <c r="D103" s="13"/>
      <c r="E103" s="13"/>
      <c r="F103" s="13"/>
      <c r="G103" s="13"/>
      <c r="H103" s="13"/>
      <c r="I103" s="38"/>
    </row>
    <row r="105" spans="1:9" s="10" customFormat="1" x14ac:dyDescent="0.25">
      <c r="A105"/>
      <c r="B105"/>
      <c r="C105"/>
      <c r="D105" s="13"/>
      <c r="E105" s="13"/>
      <c r="F105" s="13"/>
      <c r="G105" s="13"/>
      <c r="H105" s="13"/>
      <c r="I105" s="39"/>
    </row>
    <row r="106" spans="1:9" s="10" customFormat="1" x14ac:dyDescent="0.25">
      <c r="A106"/>
      <c r="B106"/>
      <c r="C106"/>
      <c r="D106" s="13"/>
      <c r="E106" s="13"/>
      <c r="F106" s="13"/>
      <c r="G106" s="13"/>
      <c r="H106" s="13"/>
      <c r="I106" s="39"/>
    </row>
    <row r="107" spans="1:9" s="10" customFormat="1" x14ac:dyDescent="0.25">
      <c r="A107"/>
      <c r="B107"/>
      <c r="C107"/>
      <c r="D107" s="13"/>
      <c r="E107" s="13"/>
      <c r="F107" s="13"/>
      <c r="G107" s="13"/>
      <c r="H107" s="13"/>
      <c r="I107" s="39"/>
    </row>
    <row r="108" spans="1:9" s="10" customFormat="1" x14ac:dyDescent="0.25">
      <c r="A108"/>
      <c r="B108"/>
      <c r="C108"/>
      <c r="D108" s="13"/>
      <c r="E108" s="13"/>
      <c r="F108" s="13"/>
      <c r="G108" s="13"/>
      <c r="H108" s="13"/>
      <c r="I108" s="13"/>
    </row>
    <row r="109" spans="1:9" s="10" customFormat="1" x14ac:dyDescent="0.25">
      <c r="A109"/>
      <c r="B109"/>
      <c r="C109"/>
      <c r="D109" s="13"/>
      <c r="E109" s="13"/>
      <c r="F109" s="13"/>
      <c r="G109" s="13"/>
      <c r="H109" s="13"/>
      <c r="I109" s="13"/>
    </row>
    <row r="110" spans="1:9" s="10" customFormat="1" x14ac:dyDescent="0.25">
      <c r="A110"/>
      <c r="B110"/>
      <c r="C110"/>
      <c r="D110" s="13"/>
      <c r="E110" s="13"/>
      <c r="F110" s="13"/>
      <c r="G110" s="13"/>
      <c r="H110" s="13"/>
      <c r="I110" s="13"/>
    </row>
    <row r="112" spans="1:9" s="10" customFormat="1" x14ac:dyDescent="0.25">
      <c r="A112"/>
      <c r="B112"/>
      <c r="C112"/>
      <c r="D112" s="13"/>
      <c r="E112" s="13"/>
      <c r="F112" s="13"/>
      <c r="G112" s="13"/>
      <c r="H112" s="13"/>
      <c r="I112" s="13"/>
    </row>
    <row r="113" spans="8:9" x14ac:dyDescent="0.25">
      <c r="I113" s="39"/>
    </row>
    <row r="116" spans="8:9" x14ac:dyDescent="0.25">
      <c r="I116" s="40"/>
    </row>
    <row r="117" spans="8:9" x14ac:dyDescent="0.25">
      <c r="I117" s="41"/>
    </row>
    <row r="121" spans="8:9" x14ac:dyDescent="0.25">
      <c r="H121" s="41"/>
      <c r="I121" s="40"/>
    </row>
    <row r="123" spans="8:9" x14ac:dyDescent="0.25">
      <c r="I123" s="39"/>
    </row>
    <row r="129" spans="7:8" x14ac:dyDescent="0.25">
      <c r="G129" s="42"/>
      <c r="H129" s="43"/>
    </row>
    <row r="130" spans="7:8" x14ac:dyDescent="0.25">
      <c r="G130" s="42"/>
    </row>
    <row r="131" spans="7:8" x14ac:dyDescent="0.25">
      <c r="G131" s="42"/>
    </row>
    <row r="132" spans="7:8" x14ac:dyDescent="0.25">
      <c r="G132" s="42"/>
    </row>
    <row r="133" spans="7:8" x14ac:dyDescent="0.25">
      <c r="G133" s="42"/>
    </row>
    <row r="134" spans="7:8" x14ac:dyDescent="0.25">
      <c r="G134" s="42"/>
    </row>
    <row r="135" spans="7:8" x14ac:dyDescent="0.25">
      <c r="G135" s="42"/>
      <c r="H135" s="44"/>
    </row>
    <row r="136" spans="7:8" x14ac:dyDescent="0.25">
      <c r="G136" s="42"/>
    </row>
    <row r="137" spans="7:8" x14ac:dyDescent="0.25">
      <c r="G137" s="42"/>
    </row>
  </sheetData>
  <mergeCells count="51">
    <mergeCell ref="B78:C78"/>
    <mergeCell ref="B79:C79"/>
    <mergeCell ref="B80:C80"/>
    <mergeCell ref="B72:C72"/>
    <mergeCell ref="B73:C73"/>
    <mergeCell ref="A74:C74"/>
    <mergeCell ref="B75:C75"/>
    <mergeCell ref="B76:C76"/>
    <mergeCell ref="B77:C77"/>
    <mergeCell ref="A71:C71"/>
    <mergeCell ref="A45:C45"/>
    <mergeCell ref="A46:C46"/>
    <mergeCell ref="A48:C48"/>
    <mergeCell ref="B49:C49"/>
    <mergeCell ref="B58:C58"/>
    <mergeCell ref="B63:C63"/>
    <mergeCell ref="B66:C66"/>
    <mergeCell ref="B67:C67"/>
    <mergeCell ref="B68:C68"/>
    <mergeCell ref="A69:C69"/>
    <mergeCell ref="B70:C70"/>
    <mergeCell ref="A44:C44"/>
    <mergeCell ref="B11:C11"/>
    <mergeCell ref="B12:C12"/>
    <mergeCell ref="B14:C14"/>
    <mergeCell ref="B15:C15"/>
    <mergeCell ref="B16:C16"/>
    <mergeCell ref="A17:A18"/>
    <mergeCell ref="B17:C17"/>
    <mergeCell ref="B18:C18"/>
    <mergeCell ref="B30:C30"/>
    <mergeCell ref="B36:C36"/>
    <mergeCell ref="B37:C37"/>
    <mergeCell ref="B39:C39"/>
    <mergeCell ref="A43:C43"/>
    <mergeCell ref="B10:C10"/>
    <mergeCell ref="A2:I2"/>
    <mergeCell ref="A3:I3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</mergeCells>
  <printOptions horizontalCentered="1"/>
  <pageMargins left="0" right="0" top="0.39370078740157483" bottom="0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</vt:lpstr>
      <vt:lpstr>'F5'!Área_de_impresión</vt:lpstr>
      <vt:lpstr>'F5'!Títulos_a_imprimir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cp:lastPrinted>2025-07-28T23:13:58Z</cp:lastPrinted>
  <dcterms:created xsi:type="dcterms:W3CDTF">2024-01-30T01:20:58Z</dcterms:created>
  <dcterms:modified xsi:type="dcterms:W3CDTF">2025-07-29T00:07:22Z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F5_EAID.xlsx</vt:lpwstr>
  </property>
</Properties>
</file>